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teunpuntkerkenwerk.sharepoint.com/sites/SKWFB/SKW/Arbeidsvoorwaarden - cao - belastingrecht/Arbeidsvoorwaarden Kerkelijk Werkers/"/>
    </mc:Choice>
  </mc:AlternateContent>
  <xr:revisionPtr revIDLastSave="10" documentId="8_{C4E261DF-3D98-4878-BB00-89D922086B29}" xr6:coauthVersionLast="47" xr6:coauthVersionMax="47" xr10:uidLastSave="{B3397673-6F6B-424A-9858-850A120A78AC}"/>
  <bookViews>
    <workbookView xWindow="-27930" yWindow="1305" windowWidth="20175" windowHeight="11235" xr2:uid="{00000000-000D-0000-FFFF-FFFF00000000}"/>
  </bookViews>
  <sheets>
    <sheet name="Rekenmodel" sheetId="1" r:id="rId1"/>
    <sheet name="Salaristabel 2026" sheetId="2" r:id="rId2"/>
  </sheets>
  <calcPr calcId="191029" fullPrecision="0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1" l="1"/>
  <c r="B35" i="1" l="1"/>
  <c r="C19" i="1"/>
  <c r="B19" i="1"/>
  <c r="C26" i="1"/>
  <c r="C35" i="1" l="1"/>
  <c r="B65" i="1" l="1"/>
  <c r="B11" i="1" l="1"/>
  <c r="C18" i="1" s="1"/>
  <c r="B13" i="1" l="1"/>
  <c r="B34" i="1" s="1"/>
  <c r="C34" i="1" s="1"/>
  <c r="C20" i="1"/>
  <c r="B18" i="1"/>
  <c r="B36" i="1" l="1"/>
  <c r="B37" i="1" s="1"/>
  <c r="C21" i="1"/>
  <c r="C24" i="1" s="1"/>
  <c r="C25" i="1" s="1"/>
  <c r="C27" i="1" s="1"/>
  <c r="C36" i="1" l="1"/>
  <c r="C37" i="1"/>
  <c r="B42" i="1"/>
  <c r="C42" i="1" s="1"/>
  <c r="C28" i="1"/>
  <c r="B20" i="1"/>
  <c r="B21" i="1" s="1"/>
  <c r="B24" i="1" l="1"/>
  <c r="B25" i="1" l="1"/>
  <c r="B27" i="1" s="1"/>
  <c r="B15" i="1" s="1"/>
  <c r="B28" i="1" l="1"/>
  <c r="B41" i="1" s="1"/>
  <c r="C41" i="1" s="1"/>
  <c r="B40" i="1" l="1"/>
  <c r="C40" i="1" s="1"/>
  <c r="B39" i="1"/>
  <c r="C39" i="1" s="1"/>
  <c r="B43" i="1" l="1"/>
  <c r="C43" i="1" s="1"/>
  <c r="B45" i="1" l="1"/>
  <c r="C45" i="1" s="1"/>
</calcChain>
</file>

<file path=xl/sharedStrings.xml><?xml version="1.0" encoding="utf-8"?>
<sst xmlns="http://schemas.openxmlformats.org/spreadsheetml/2006/main" count="79" uniqueCount="73">
  <si>
    <t>vakantietoeslag 8%</t>
  </si>
  <si>
    <t>Dienstjaren</t>
  </si>
  <si>
    <t>Bruto grondslag pensioenpremie</t>
  </si>
  <si>
    <t>Maandsalaris volgens tabel</t>
  </si>
  <si>
    <t>Hulpberekening pensioen</t>
  </si>
  <si>
    <t>af: franchise</t>
  </si>
  <si>
    <t>Maandsalaris, met deeltijdfactor</t>
  </si>
  <si>
    <t>maandelijks werknemersaandeel pensioenpremie</t>
  </si>
  <si>
    <t>Schaal</t>
  </si>
  <si>
    <t>A</t>
  </si>
  <si>
    <t>B</t>
  </si>
  <si>
    <t>per maand</t>
  </si>
  <si>
    <t>jaartraktement fulltime (AP incl. deeltijdfactor)</t>
  </si>
  <si>
    <t>Inhouding per jaar</t>
  </si>
  <si>
    <t>Berekening premie ouderdomspensioen (OP)</t>
  </si>
  <si>
    <t>Invullen (kiezen)</t>
  </si>
  <si>
    <t>eventuele toeslag (jaarbedrag)</t>
  </si>
  <si>
    <t>OP-premie</t>
  </si>
  <si>
    <t>Bruto</t>
  </si>
  <si>
    <t>per jaar</t>
  </si>
  <si>
    <t>Vakantiegeld</t>
  </si>
  <si>
    <t>Werkgeverslasten</t>
  </si>
  <si>
    <t>Pensioenpremie</t>
  </si>
  <si>
    <t>max</t>
  </si>
  <si>
    <t>dagloon</t>
  </si>
  <si>
    <t>ZvW</t>
  </si>
  <si>
    <t>j</t>
  </si>
  <si>
    <t>n</t>
  </si>
  <si>
    <t>j/n</t>
  </si>
  <si>
    <t>Event. ziekteverzuimverzek./arbo</t>
  </si>
  <si>
    <t>Sociale lasten (extra WW-premie) (*)</t>
  </si>
  <si>
    <t xml:space="preserve">(*) Bij een tijdelijke- of oproep/flexibele arbeidsovereenkomst geldt een hoge </t>
  </si>
  <si>
    <t>WW-premie. Deze is 5%-punt hoger dan de reguliere WW-premie.</t>
  </si>
  <si>
    <t>Indicatie werkgeverslasten</t>
  </si>
  <si>
    <t>TOELICHTING</t>
  </si>
  <si>
    <t>Eventuele toeslag (jaarbedrag)</t>
  </si>
  <si>
    <t>Stelpost</t>
  </si>
  <si>
    <t>Ziekteverzuimverzekering/arbocontract</t>
  </si>
  <si>
    <t>% werkgever</t>
  </si>
  <si>
    <t>WHK (WGA/ZW-flex)</t>
  </si>
  <si>
    <t>WW-AWF (laag)</t>
  </si>
  <si>
    <t>WW-AWF (extra premie)</t>
  </si>
  <si>
    <t>Inhoudingspercentage (50% van totaalpremie)</t>
  </si>
  <si>
    <t>Extra WW-variabel arb.verhouding</t>
  </si>
  <si>
    <t xml:space="preserve">    (afhankelijk van verzekeraar)</t>
  </si>
  <si>
    <t>Tijdelijke- of variabele arbeidsovereenkomst</t>
  </si>
  <si>
    <t>Omschrijving</t>
  </si>
  <si>
    <t>Keuzemogelijkheid</t>
  </si>
  <si>
    <t>Overzicht salaris</t>
  </si>
  <si>
    <t>Subtotaal:</t>
  </si>
  <si>
    <t>Indicatie werkgeverslasten totaal</t>
  </si>
  <si>
    <t>Schaal A</t>
  </si>
  <si>
    <t>Schaal B</t>
  </si>
  <si>
    <t>* Na 9 dienstjaren is er geen groei meer in de tredes van schaal A.</t>
  </si>
  <si>
    <t>AOF(laag)/WIA en WKO</t>
  </si>
  <si>
    <t>Sociale lasten (AOF-WKO/WHK/WW/ZvW)</t>
  </si>
  <si>
    <t>Vul de gele velden in.
Met deze gegevens worden automatisch de andere bedragen berekend.</t>
  </si>
  <si>
    <t>Rekenmodel kerkelijk werker 2026
voor maandsalaris en in te houden pensioenpremie</t>
  </si>
  <si>
    <t>Werkgeverspremies 2026</t>
  </si>
  <si>
    <t>WIA-excedent</t>
  </si>
  <si>
    <t>max. SV-loon</t>
  </si>
  <si>
    <t>Netto grondslag inhouding pensioenpremie/WIA-excedent</t>
  </si>
  <si>
    <t>met deeltijdfactor</t>
  </si>
  <si>
    <r>
      <t xml:space="preserve">Eventuele  toeslag (uit te betalen </t>
    </r>
    <r>
      <rPr>
        <b/>
        <u/>
        <sz val="9"/>
        <rFont val="Century Gothic"/>
        <family val="2"/>
      </rPr>
      <t>maand</t>
    </r>
    <r>
      <rPr>
        <sz val="9"/>
        <rFont val="Century Gothic"/>
        <family val="2"/>
      </rPr>
      <t>bedrag)</t>
    </r>
  </si>
  <si>
    <r>
      <t xml:space="preserve">     A/B, </t>
    </r>
    <r>
      <rPr>
        <sz val="8"/>
        <rFont val="Century Gothic"/>
        <family val="2"/>
      </rPr>
      <t>kies uit menu</t>
    </r>
  </si>
  <si>
    <t xml:space="preserve">     0-15, kies uit menu</t>
  </si>
  <si>
    <t>Berekening premie WIA-excedent</t>
  </si>
  <si>
    <t>De premie voor de werknemer is 50% van 3,4 % van het deel van het salaris boven het maximum SV-loon.</t>
  </si>
  <si>
    <t>https://www.pfzw.nl/werkgevers/premie-en-factuur/premiepercentages-en-franchises.html</t>
  </si>
  <si>
    <t>​​​​(bruto voltijd jaarsalaris - franchise) x deeltijdfactor x premiepercentage ouderdomspensioen.</t>
  </si>
  <si>
    <t>Contracturen per week</t>
  </si>
  <si>
    <t>Deeltijdfactor in procenten (38 u. = 100%)</t>
  </si>
  <si>
    <t>model d.d. 18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</si>
</sst>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Courier New"/>
    </font>
    <font>
      <sz val="10"/>
      <name val="Courier New"/>
      <family val="3"/>
    </font>
    <font>
      <sz val="10"/>
      <name val="Courier New"/>
      <family val="3"/>
    </font>
    <font>
      <b/>
      <sz val="9"/>
      <name val="Century Gothic"/>
      <family val="2"/>
    </font>
    <font>
      <sz val="9"/>
      <name val="Century Gothic"/>
      <family val="2"/>
    </font>
    <font>
      <sz val="10"/>
      <name val="Century Gothic"/>
      <family val="2"/>
    </font>
    <font>
      <sz val="8"/>
      <name val="Century Gothic"/>
      <family val="2"/>
    </font>
    <font>
      <b/>
      <sz val="10"/>
      <name val="Century Gothic"/>
      <family val="2"/>
    </font>
    <font>
      <b/>
      <sz val="11"/>
      <name val="Century Gothic"/>
      <family val="2"/>
    </font>
    <font>
      <b/>
      <sz val="12"/>
      <name val="Century Gothic"/>
      <family val="2"/>
    </font>
    <font>
      <b/>
      <sz val="8"/>
      <name val="Century Gothic"/>
      <family val="2"/>
    </font>
    <font>
      <b/>
      <sz val="11"/>
      <color theme="0"/>
      <name val="Century Gothic"/>
      <family val="2"/>
    </font>
    <font>
      <sz val="8"/>
      <color theme="0" tint="-0.249977111117893"/>
      <name val="Century Gothic"/>
      <family val="2"/>
    </font>
    <font>
      <sz val="8"/>
      <color theme="0" tint="-0.34998626667073579"/>
      <name val="Century Gothic"/>
      <family val="2"/>
    </font>
    <font>
      <sz val="8"/>
      <color theme="2"/>
      <name val="Century Gothic"/>
      <family val="2"/>
    </font>
    <font>
      <b/>
      <u/>
      <sz val="9"/>
      <name val="Century Gothic"/>
      <family val="2"/>
    </font>
    <font>
      <u/>
      <sz val="10"/>
      <color theme="10"/>
      <name val="Courier New"/>
    </font>
    <font>
      <u/>
      <sz val="8"/>
      <color theme="1" tint="4.9989318521683403E-2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6" fillId="0" borderId="0" applyNumberFormat="0" applyFill="0" applyBorder="0" applyAlignment="0" applyProtection="0"/>
  </cellStyleXfs>
  <cellXfs count="88">
    <xf numFmtId="0" fontId="0" fillId="0" borderId="0" xfId="0"/>
    <xf numFmtId="0" fontId="1" fillId="0" borderId="0" xfId="1"/>
    <xf numFmtId="4" fontId="2" fillId="0" borderId="0" xfId="0" applyNumberFormat="1" applyFont="1"/>
    <xf numFmtId="1" fontId="1" fillId="0" borderId="0" xfId="1" applyNumberFormat="1"/>
    <xf numFmtId="0" fontId="5" fillId="0" borderId="12" xfId="1" applyFont="1" applyBorder="1" applyAlignment="1">
      <alignment horizontal="center"/>
    </xf>
    <xf numFmtId="3" fontId="5" fillId="2" borderId="12" xfId="1" applyNumberFormat="1" applyFont="1" applyFill="1" applyBorder="1" applyAlignment="1">
      <alignment horizontal="center"/>
    </xf>
    <xf numFmtId="3" fontId="5" fillId="0" borderId="12" xfId="1" applyNumberFormat="1" applyFont="1" applyBorder="1" applyAlignment="1">
      <alignment horizontal="center"/>
    </xf>
    <xf numFmtId="4" fontId="5" fillId="0" borderId="0" xfId="0" applyNumberFormat="1" applyFont="1"/>
    <xf numFmtId="4" fontId="6" fillId="0" borderId="0" xfId="0" applyNumberFormat="1" applyFont="1"/>
    <xf numFmtId="4" fontId="12" fillId="0" borderId="0" xfId="0" applyNumberFormat="1" applyFont="1"/>
    <xf numFmtId="4" fontId="13" fillId="0" borderId="0" xfId="0" applyNumberFormat="1" applyFont="1"/>
    <xf numFmtId="1" fontId="4" fillId="6" borderId="3" xfId="0" applyNumberFormat="1" applyFont="1" applyFill="1" applyBorder="1" applyProtection="1">
      <protection locked="0"/>
    </xf>
    <xf numFmtId="3" fontId="4" fillId="6" borderId="3" xfId="0" applyNumberFormat="1" applyFont="1" applyFill="1" applyBorder="1" applyProtection="1">
      <protection locked="0"/>
    </xf>
    <xf numFmtId="0" fontId="7" fillId="6" borderId="11" xfId="0" applyFont="1" applyFill="1" applyBorder="1" applyAlignment="1" applyProtection="1">
      <alignment horizontal="right"/>
      <protection locked="0"/>
    </xf>
    <xf numFmtId="4" fontId="4" fillId="6" borderId="11" xfId="0" applyNumberFormat="1" applyFont="1" applyFill="1" applyBorder="1" applyProtection="1">
      <protection locked="0"/>
    </xf>
    <xf numFmtId="4" fontId="3" fillId="5" borderId="0" xfId="0" applyNumberFormat="1" applyFont="1" applyFill="1"/>
    <xf numFmtId="4" fontId="4" fillId="3" borderId="0" xfId="0" applyNumberFormat="1" applyFont="1" applyFill="1"/>
    <xf numFmtId="4" fontId="4" fillId="3" borderId="0" xfId="0" quotePrefix="1" applyNumberFormat="1" applyFont="1" applyFill="1"/>
    <xf numFmtId="10" fontId="4" fillId="3" borderId="0" xfId="0" applyNumberFormat="1" applyFont="1" applyFill="1"/>
    <xf numFmtId="4" fontId="4" fillId="0" borderId="0" xfId="0" applyNumberFormat="1" applyFont="1"/>
    <xf numFmtId="10" fontId="4" fillId="0" borderId="0" xfId="0" applyNumberFormat="1" applyFont="1"/>
    <xf numFmtId="4" fontId="4" fillId="5" borderId="5" xfId="0" applyNumberFormat="1" applyFont="1" applyFill="1" applyBorder="1"/>
    <xf numFmtId="4" fontId="4" fillId="5" borderId="2" xfId="0" applyNumberFormat="1" applyFont="1" applyFill="1" applyBorder="1"/>
    <xf numFmtId="4" fontId="4" fillId="5" borderId="6" xfId="0" applyNumberFormat="1" applyFont="1" applyFill="1" applyBorder="1"/>
    <xf numFmtId="4" fontId="4" fillId="3" borderId="7" xfId="0" applyNumberFormat="1" applyFont="1" applyFill="1" applyBorder="1"/>
    <xf numFmtId="4" fontId="4" fillId="3" borderId="8" xfId="0" applyNumberFormat="1" applyFont="1" applyFill="1" applyBorder="1"/>
    <xf numFmtId="4" fontId="4" fillId="5" borderId="7" xfId="0" applyNumberFormat="1" applyFont="1" applyFill="1" applyBorder="1"/>
    <xf numFmtId="4" fontId="4" fillId="5" borderId="0" xfId="0" applyNumberFormat="1" applyFont="1" applyFill="1"/>
    <xf numFmtId="4" fontId="4" fillId="5" borderId="8" xfId="0" applyNumberFormat="1" applyFont="1" applyFill="1" applyBorder="1"/>
    <xf numFmtId="4" fontId="4" fillId="5" borderId="9" xfId="0" applyNumberFormat="1" applyFont="1" applyFill="1" applyBorder="1"/>
    <xf numFmtId="4" fontId="3" fillId="5" borderId="1" xfId="0" applyNumberFormat="1" applyFont="1" applyFill="1" applyBorder="1"/>
    <xf numFmtId="4" fontId="4" fillId="5" borderId="10" xfId="0" applyNumberFormat="1" applyFont="1" applyFill="1" applyBorder="1"/>
    <xf numFmtId="4" fontId="4" fillId="0" borderId="7" xfId="0" applyNumberFormat="1" applyFont="1" applyBorder="1"/>
    <xf numFmtId="4" fontId="3" fillId="3" borderId="5" xfId="0" applyNumberFormat="1" applyFont="1" applyFill="1" applyBorder="1"/>
    <xf numFmtId="4" fontId="4" fillId="3" borderId="1" xfId="0" applyNumberFormat="1" applyFont="1" applyFill="1" applyBorder="1"/>
    <xf numFmtId="4" fontId="4" fillId="3" borderId="10" xfId="0" applyNumberFormat="1" applyFont="1" applyFill="1" applyBorder="1"/>
    <xf numFmtId="4" fontId="4" fillId="3" borderId="9" xfId="0" applyNumberFormat="1" applyFont="1" applyFill="1" applyBorder="1"/>
    <xf numFmtId="0" fontId="9" fillId="3" borderId="0" xfId="0" applyFont="1" applyFill="1"/>
    <xf numFmtId="4" fontId="3" fillId="5" borderId="4" xfId="0" applyNumberFormat="1" applyFont="1" applyFill="1" applyBorder="1"/>
    <xf numFmtId="4" fontId="2" fillId="3" borderId="0" xfId="0" applyNumberFormat="1" applyFont="1" applyFill="1"/>
    <xf numFmtId="0" fontId="10" fillId="3" borderId="0" xfId="0" applyFont="1" applyFill="1"/>
    <xf numFmtId="0" fontId="5" fillId="3" borderId="0" xfId="0" applyFont="1" applyFill="1"/>
    <xf numFmtId="3" fontId="10" fillId="3" borderId="0" xfId="0" applyNumberFormat="1" applyFont="1" applyFill="1" applyAlignment="1">
      <alignment horizontal="right"/>
    </xf>
    <xf numFmtId="0" fontId="4" fillId="3" borderId="0" xfId="0" applyFont="1" applyFill="1"/>
    <xf numFmtId="3" fontId="5" fillId="3" borderId="0" xfId="0" applyNumberFormat="1" applyFont="1" applyFill="1"/>
    <xf numFmtId="0" fontId="3" fillId="3" borderId="0" xfId="0" applyFont="1" applyFill="1" applyAlignment="1">
      <alignment horizontal="right"/>
    </xf>
    <xf numFmtId="3" fontId="7" fillId="3" borderId="0" xfId="0" applyNumberFormat="1" applyFont="1" applyFill="1"/>
    <xf numFmtId="0" fontId="7" fillId="3" borderId="0" xfId="0" applyFont="1" applyFill="1"/>
    <xf numFmtId="0" fontId="6" fillId="3" borderId="0" xfId="0" applyFont="1" applyFill="1"/>
    <xf numFmtId="4" fontId="8" fillId="2" borderId="7" xfId="0" applyNumberFormat="1" applyFont="1" applyFill="1" applyBorder="1"/>
    <xf numFmtId="4" fontId="2" fillId="2" borderId="0" xfId="0" applyNumberFormat="1" applyFont="1" applyFill="1"/>
    <xf numFmtId="4" fontId="2" fillId="2" borderId="8" xfId="0" applyNumberFormat="1" applyFont="1" applyFill="1" applyBorder="1"/>
    <xf numFmtId="4" fontId="3" fillId="2" borderId="7" xfId="0" applyNumberFormat="1" applyFont="1" applyFill="1" applyBorder="1"/>
    <xf numFmtId="4" fontId="6" fillId="2" borderId="7" xfId="0" applyNumberFormat="1" applyFont="1" applyFill="1" applyBorder="1"/>
    <xf numFmtId="4" fontId="2" fillId="2" borderId="7" xfId="0" applyNumberFormat="1" applyFont="1" applyFill="1" applyBorder="1"/>
    <xf numFmtId="0" fontId="8" fillId="2" borderId="7" xfId="0" applyFont="1" applyFill="1" applyBorder="1"/>
    <xf numFmtId="0" fontId="5" fillId="2" borderId="0" xfId="0" applyFont="1" applyFill="1"/>
    <xf numFmtId="0" fontId="10" fillId="2" borderId="8" xfId="0" applyFont="1" applyFill="1" applyBorder="1" applyAlignment="1">
      <alignment horizontal="right"/>
    </xf>
    <xf numFmtId="0" fontId="5" fillId="2" borderId="7" xfId="0" applyFont="1" applyFill="1" applyBorder="1"/>
    <xf numFmtId="0" fontId="10" fillId="2" borderId="0" xfId="0" applyFont="1" applyFill="1" applyAlignment="1">
      <alignment horizontal="right"/>
    </xf>
    <xf numFmtId="2" fontId="5" fillId="2" borderId="0" xfId="0" applyNumberFormat="1" applyFont="1" applyFill="1"/>
    <xf numFmtId="0" fontId="5" fillId="2" borderId="8" xfId="0" applyFont="1" applyFill="1" applyBorder="1"/>
    <xf numFmtId="4" fontId="5" fillId="2" borderId="7" xfId="0" applyNumberFormat="1" applyFont="1" applyFill="1" applyBorder="1"/>
    <xf numFmtId="2" fontId="7" fillId="2" borderId="0" xfId="0" applyNumberFormat="1" applyFont="1" applyFill="1"/>
    <xf numFmtId="4" fontId="5" fillId="2" borderId="8" xfId="0" applyNumberFormat="1" applyFont="1" applyFill="1" applyBorder="1"/>
    <xf numFmtId="0" fontId="7" fillId="2" borderId="7" xfId="0" applyFont="1" applyFill="1" applyBorder="1"/>
    <xf numFmtId="4" fontId="5" fillId="2" borderId="0" xfId="0" applyNumberFormat="1" applyFont="1" applyFill="1"/>
    <xf numFmtId="0" fontId="7" fillId="2" borderId="9" xfId="0" applyFont="1" applyFill="1" applyBorder="1"/>
    <xf numFmtId="4" fontId="5" fillId="0" borderId="1" xfId="0" applyNumberFormat="1" applyFont="1" applyBorder="1"/>
    <xf numFmtId="4" fontId="5" fillId="2" borderId="10" xfId="0" applyNumberFormat="1" applyFont="1" applyFill="1" applyBorder="1"/>
    <xf numFmtId="3" fontId="14" fillId="2" borderId="12" xfId="1" applyNumberFormat="1" applyFont="1" applyFill="1" applyBorder="1" applyAlignment="1">
      <alignment horizontal="center"/>
    </xf>
    <xf numFmtId="0" fontId="10" fillId="0" borderId="12" xfId="1" applyFont="1" applyBorder="1" applyAlignment="1">
      <alignment horizontal="center"/>
    </xf>
    <xf numFmtId="0" fontId="5" fillId="0" borderId="0" xfId="1" applyFont="1"/>
    <xf numFmtId="10" fontId="5" fillId="0" borderId="0" xfId="1" applyNumberFormat="1" applyFont="1"/>
    <xf numFmtId="0" fontId="6" fillId="0" borderId="0" xfId="1" applyFont="1"/>
    <xf numFmtId="10" fontId="4" fillId="3" borderId="8" xfId="0" applyNumberFormat="1" applyFont="1" applyFill="1" applyBorder="1"/>
    <xf numFmtId="4" fontId="3" fillId="3" borderId="2" xfId="0" applyNumberFormat="1" applyFont="1" applyFill="1" applyBorder="1" applyAlignment="1">
      <alignment horizontal="right"/>
    </xf>
    <xf numFmtId="4" fontId="3" fillId="3" borderId="6" xfId="0" applyNumberFormat="1" applyFont="1" applyFill="1" applyBorder="1" applyAlignment="1">
      <alignment horizontal="right"/>
    </xf>
    <xf numFmtId="4" fontId="17" fillId="2" borderId="7" xfId="2" applyNumberFormat="1" applyFont="1" applyFill="1" applyBorder="1"/>
    <xf numFmtId="4" fontId="4" fillId="6" borderId="4" xfId="0" applyNumberFormat="1" applyFont="1" applyFill="1" applyBorder="1" applyAlignment="1" applyProtection="1">
      <alignment horizontal="center"/>
      <protection locked="0"/>
    </xf>
    <xf numFmtId="0" fontId="5" fillId="0" borderId="8" xfId="0" applyFont="1" applyBorder="1"/>
    <xf numFmtId="4" fontId="11" fillId="4" borderId="0" xfId="0" applyNumberFormat="1" applyFont="1" applyFill="1" applyAlignment="1">
      <alignment horizontal="center" vertical="center" wrapText="1"/>
    </xf>
    <xf numFmtId="4" fontId="4" fillId="2" borderId="0" xfId="0" applyNumberFormat="1" applyFont="1" applyFill="1" applyAlignment="1">
      <alignment horizontal="left" wrapText="1" indent="6"/>
    </xf>
    <xf numFmtId="0" fontId="11" fillId="4" borderId="0" xfId="0" applyFont="1" applyFill="1" applyAlignment="1">
      <alignment horizontal="center"/>
    </xf>
    <xf numFmtId="4" fontId="11" fillId="4" borderId="1" xfId="0" applyNumberFormat="1" applyFont="1" applyFill="1" applyBorder="1" applyAlignment="1">
      <alignment horizontal="center"/>
    </xf>
    <xf numFmtId="4" fontId="11" fillId="4" borderId="5" xfId="0" applyNumberFormat="1" applyFont="1" applyFill="1" applyBorder="1" applyAlignment="1">
      <alignment horizontal="center"/>
    </xf>
    <xf numFmtId="4" fontId="11" fillId="4" borderId="2" xfId="0" applyNumberFormat="1" applyFont="1" applyFill="1" applyBorder="1" applyAlignment="1">
      <alignment horizontal="center"/>
    </xf>
    <xf numFmtId="4" fontId="11" fillId="4" borderId="6" xfId="0" applyNumberFormat="1" applyFont="1" applyFill="1" applyBorder="1" applyAlignment="1">
      <alignment horizontal="center"/>
    </xf>
  </cellXfs>
  <cellStyles count="3">
    <cellStyle name="Hyperlink" xfId="2" builtinId="8"/>
    <cellStyle name="Normal 2" xfId="1" xr:uid="{00000000-0005-0000-0000-000001000000}"/>
    <cellStyle name="Standaard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0</xdr:col>
      <xdr:colOff>1162363</xdr:colOff>
      <xdr:row>0</xdr:row>
      <xdr:rowOff>574922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D838B59-C2AA-417A-99C0-E786480E0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00075"/>
          <a:ext cx="1082353" cy="5177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fzw.nl/werkgevers/premie-en-factuur/premiepercentages-en-franchises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74"/>
  <sheetViews>
    <sheetView showGridLines="0" tabSelected="1" topLeftCell="A59" zoomScaleNormal="100" workbookViewId="0">
      <selection activeCell="C61" sqref="C61"/>
    </sheetView>
  </sheetViews>
  <sheetFormatPr defaultColWidth="12.69921875" defaultRowHeight="13.8" x14ac:dyDescent="0.3"/>
  <cols>
    <col min="1" max="1" width="45.59765625" style="2" customWidth="1"/>
    <col min="2" max="2" width="14.19921875" style="2" customWidth="1"/>
    <col min="3" max="3" width="16" style="2" customWidth="1"/>
    <col min="4" max="4" width="11.69921875" style="2" customWidth="1"/>
    <col min="5" max="16384" width="12.69921875" style="2"/>
  </cols>
  <sheetData>
    <row r="1" spans="1:4" ht="48" customHeight="1" x14ac:dyDescent="0.3">
      <c r="A1" s="82" t="s">
        <v>56</v>
      </c>
      <c r="B1" s="82"/>
      <c r="C1" s="82"/>
      <c r="D1" s="7"/>
    </row>
    <row r="2" spans="1:4" ht="32.25" customHeight="1" x14ac:dyDescent="0.3">
      <c r="A2" s="81" t="s">
        <v>57</v>
      </c>
      <c r="B2" s="81"/>
      <c r="C2" s="81"/>
      <c r="D2" s="7"/>
    </row>
    <row r="3" spans="1:4" x14ac:dyDescent="0.3">
      <c r="A3" s="15" t="s">
        <v>46</v>
      </c>
      <c r="B3" s="15" t="s">
        <v>15</v>
      </c>
      <c r="C3" s="15" t="s">
        <v>47</v>
      </c>
      <c r="D3" s="7"/>
    </row>
    <row r="4" spans="1:4" x14ac:dyDescent="0.3">
      <c r="A4" s="16" t="s">
        <v>8</v>
      </c>
      <c r="B4" s="79" t="s">
        <v>10</v>
      </c>
      <c r="C4" s="16" t="s">
        <v>64</v>
      </c>
      <c r="D4" s="9" t="s">
        <v>9</v>
      </c>
    </row>
    <row r="5" spans="1:4" x14ac:dyDescent="0.3">
      <c r="A5" s="16" t="s">
        <v>1</v>
      </c>
      <c r="B5" s="11">
        <v>9</v>
      </c>
      <c r="C5" s="16" t="s">
        <v>65</v>
      </c>
      <c r="D5" s="9" t="s">
        <v>10</v>
      </c>
    </row>
    <row r="6" spans="1:4" x14ac:dyDescent="0.3">
      <c r="A6" s="16" t="s">
        <v>63</v>
      </c>
      <c r="B6" s="12">
        <v>0</v>
      </c>
      <c r="C6" s="17"/>
      <c r="D6" s="8"/>
    </row>
    <row r="7" spans="1:4" x14ac:dyDescent="0.3">
      <c r="A7" s="16" t="s">
        <v>70</v>
      </c>
      <c r="B7" s="14">
        <v>38</v>
      </c>
      <c r="C7" s="17"/>
      <c r="D7" s="8"/>
    </row>
    <row r="8" spans="1:4" x14ac:dyDescent="0.3">
      <c r="A8" s="16" t="s">
        <v>71</v>
      </c>
      <c r="B8" s="18">
        <f>B7/38</f>
        <v>1</v>
      </c>
      <c r="C8" s="16"/>
      <c r="D8" s="8"/>
    </row>
    <row r="9" spans="1:4" x14ac:dyDescent="0.3">
      <c r="A9" s="19"/>
      <c r="B9" s="20"/>
      <c r="C9" s="19"/>
      <c r="D9" s="8"/>
    </row>
    <row r="10" spans="1:4" ht="14.4" x14ac:dyDescent="0.3">
      <c r="A10" s="84" t="s">
        <v>48</v>
      </c>
      <c r="B10" s="84"/>
      <c r="C10" s="84"/>
      <c r="D10" s="8"/>
    </row>
    <row r="11" spans="1:4" ht="13.5" customHeight="1" x14ac:dyDescent="0.3">
      <c r="A11" s="21" t="s">
        <v>3</v>
      </c>
      <c r="B11" s="22">
        <f ca="1">OFFSET('Salaristabel 2026'!B2,B5,IF(B4="A",0,1))</f>
        <v>4528</v>
      </c>
      <c r="C11" s="23"/>
      <c r="D11" s="7"/>
    </row>
    <row r="12" spans="1:4" ht="13.5" customHeight="1" x14ac:dyDescent="0.3">
      <c r="A12" s="24"/>
      <c r="B12" s="16"/>
      <c r="C12" s="25"/>
      <c r="D12" s="7"/>
    </row>
    <row r="13" spans="1:4" ht="13.5" customHeight="1" x14ac:dyDescent="0.3">
      <c r="A13" s="26" t="s">
        <v>6</v>
      </c>
      <c r="B13" s="27">
        <f ca="1">B11*B8</f>
        <v>4528</v>
      </c>
      <c r="C13" s="28"/>
      <c r="D13" s="7"/>
    </row>
    <row r="14" spans="1:4" ht="13.5" customHeight="1" x14ac:dyDescent="0.3">
      <c r="A14" s="24"/>
      <c r="B14" s="16"/>
      <c r="C14" s="25"/>
      <c r="D14" s="7"/>
    </row>
    <row r="15" spans="1:4" ht="13.5" customHeight="1" x14ac:dyDescent="0.3">
      <c r="A15" s="29" t="s">
        <v>7</v>
      </c>
      <c r="B15" s="30">
        <f ca="1">(B27/12)+(C27/12)</f>
        <v>446.77</v>
      </c>
      <c r="C15" s="31"/>
      <c r="D15" s="7"/>
    </row>
    <row r="16" spans="1:4" ht="13.5" customHeight="1" x14ac:dyDescent="0.3">
      <c r="A16" s="32"/>
      <c r="B16" s="19"/>
      <c r="C16" s="19"/>
      <c r="D16" s="7"/>
    </row>
    <row r="17" spans="1:4" ht="13.5" customHeight="1" x14ac:dyDescent="0.3">
      <c r="A17" s="33" t="s">
        <v>4</v>
      </c>
      <c r="B17" s="76" t="s">
        <v>17</v>
      </c>
      <c r="C17" s="77" t="s">
        <v>59</v>
      </c>
      <c r="D17" s="7"/>
    </row>
    <row r="18" spans="1:4" ht="13.5" customHeight="1" x14ac:dyDescent="0.3">
      <c r="A18" s="24" t="s">
        <v>12</v>
      </c>
      <c r="B18" s="16">
        <f ca="1">12*B11</f>
        <v>54336</v>
      </c>
      <c r="C18" s="25">
        <f ca="1">12*B11</f>
        <v>54336</v>
      </c>
      <c r="D18" s="7"/>
    </row>
    <row r="19" spans="1:4" ht="13.5" customHeight="1" x14ac:dyDescent="0.3">
      <c r="A19" s="24" t="s">
        <v>16</v>
      </c>
      <c r="B19" s="16">
        <f>(B6*12)/B8</f>
        <v>0</v>
      </c>
      <c r="C19" s="25">
        <f>(B6*12)/B8</f>
        <v>0</v>
      </c>
      <c r="D19" s="7"/>
    </row>
    <row r="20" spans="1:4" ht="13.5" customHeight="1" x14ac:dyDescent="0.3">
      <c r="A20" s="24" t="s">
        <v>0</v>
      </c>
      <c r="B20" s="34">
        <f ca="1">B18*8%</f>
        <v>4346.88</v>
      </c>
      <c r="C20" s="35">
        <f ca="1">C18*8%</f>
        <v>4346.88</v>
      </c>
    </row>
    <row r="21" spans="1:4" ht="13.5" customHeight="1" x14ac:dyDescent="0.3">
      <c r="A21" s="24" t="s">
        <v>2</v>
      </c>
      <c r="B21" s="16">
        <f ca="1">SUM(B18:B20)</f>
        <v>58682.879999999997</v>
      </c>
      <c r="C21" s="25">
        <f ca="1">SUM(C18:C20)</f>
        <v>58682.879999999997</v>
      </c>
    </row>
    <row r="22" spans="1:4" ht="13.5" customHeight="1" x14ac:dyDescent="0.3">
      <c r="A22" s="24" t="s">
        <v>5</v>
      </c>
      <c r="B22" s="16">
        <v>-17283</v>
      </c>
      <c r="C22" s="25"/>
    </row>
    <row r="23" spans="1:4" ht="13.5" customHeight="1" x14ac:dyDescent="0.3">
      <c r="A23" s="24" t="s">
        <v>60</v>
      </c>
      <c r="B23" s="34"/>
      <c r="C23" s="35">
        <v>79409</v>
      </c>
    </row>
    <row r="24" spans="1:4" ht="13.5" customHeight="1" x14ac:dyDescent="0.3">
      <c r="A24" s="24" t="s">
        <v>61</v>
      </c>
      <c r="B24" s="16">
        <f ca="1">SUM(B21:B22)</f>
        <v>41399.879999999997</v>
      </c>
      <c r="C24" s="25">
        <f ca="1">IF(C21&gt;C23,C21-C23,0)</f>
        <v>0</v>
      </c>
    </row>
    <row r="25" spans="1:4" ht="13.5" customHeight="1" x14ac:dyDescent="0.3">
      <c r="A25" s="24" t="s">
        <v>62</v>
      </c>
      <c r="B25" s="16">
        <f ca="1">B24*B8</f>
        <v>41399.879999999997</v>
      </c>
      <c r="C25" s="25">
        <f ca="1">C24*B8</f>
        <v>0</v>
      </c>
    </row>
    <row r="26" spans="1:4" ht="13.5" customHeight="1" x14ac:dyDescent="0.3">
      <c r="A26" s="24" t="s">
        <v>42</v>
      </c>
      <c r="B26" s="18">
        <v>0.1295</v>
      </c>
      <c r="C26" s="75">
        <f>3.4/2/100</f>
        <v>1.7000000000000001E-2</v>
      </c>
    </row>
    <row r="27" spans="1:4" ht="13.5" customHeight="1" x14ac:dyDescent="0.3">
      <c r="A27" s="24" t="s">
        <v>13</v>
      </c>
      <c r="B27" s="16">
        <f ca="1">B25*B26</f>
        <v>5361.28</v>
      </c>
      <c r="C27" s="25">
        <f ca="1">IF(C25&lt;0,0,C25*C26)</f>
        <v>0</v>
      </c>
    </row>
    <row r="28" spans="1:4" ht="13.5" customHeight="1" x14ac:dyDescent="0.3">
      <c r="A28" s="36" t="s">
        <v>11</v>
      </c>
      <c r="B28" s="34">
        <f ca="1">B27/12</f>
        <v>446.77</v>
      </c>
      <c r="C28" s="35">
        <f ca="1">C27/12</f>
        <v>0</v>
      </c>
    </row>
    <row r="29" spans="1:4" ht="13.5" customHeight="1" x14ac:dyDescent="0.3"/>
    <row r="30" spans="1:4" ht="13.5" customHeight="1" x14ac:dyDescent="0.3">
      <c r="A30" s="83" t="s">
        <v>33</v>
      </c>
      <c r="B30" s="83"/>
      <c r="C30" s="83"/>
    </row>
    <row r="31" spans="1:4" ht="13.5" customHeight="1" x14ac:dyDescent="0.3">
      <c r="A31" s="37"/>
      <c r="B31" s="38" t="s">
        <v>15</v>
      </c>
      <c r="C31" s="39"/>
      <c r="D31" s="10" t="s">
        <v>26</v>
      </c>
    </row>
    <row r="32" spans="1:4" ht="13.5" customHeight="1" x14ac:dyDescent="0.3">
      <c r="A32" s="40" t="s">
        <v>45</v>
      </c>
      <c r="B32" s="13" t="s">
        <v>27</v>
      </c>
      <c r="C32" s="41" t="s">
        <v>28</v>
      </c>
      <c r="D32" s="10" t="s">
        <v>27</v>
      </c>
    </row>
    <row r="33" spans="1:3" ht="13.5" customHeight="1" x14ac:dyDescent="0.3">
      <c r="A33" s="41"/>
      <c r="B33" s="42" t="s">
        <v>11</v>
      </c>
      <c r="C33" s="42" t="s">
        <v>19</v>
      </c>
    </row>
    <row r="34" spans="1:3" ht="13.5" customHeight="1" x14ac:dyDescent="0.3">
      <c r="A34" s="43" t="s">
        <v>18</v>
      </c>
      <c r="B34" s="44">
        <f ca="1">B13</f>
        <v>4528</v>
      </c>
      <c r="C34" s="44">
        <f ca="1">B34*12</f>
        <v>54336</v>
      </c>
    </row>
    <row r="35" spans="1:3" ht="13.5" customHeight="1" x14ac:dyDescent="0.3">
      <c r="A35" s="43" t="s">
        <v>35</v>
      </c>
      <c r="B35" s="44">
        <f>B6</f>
        <v>0</v>
      </c>
      <c r="C35" s="44">
        <f>B35*12</f>
        <v>0</v>
      </c>
    </row>
    <row r="36" spans="1:3" x14ac:dyDescent="0.3">
      <c r="A36" s="43" t="s">
        <v>20</v>
      </c>
      <c r="B36" s="44">
        <f ca="1">0.08*B34</f>
        <v>362</v>
      </c>
      <c r="C36" s="44">
        <f t="shared" ref="C36:C45" ca="1" si="0">B36*12</f>
        <v>4344</v>
      </c>
    </row>
    <row r="37" spans="1:3" x14ac:dyDescent="0.3">
      <c r="A37" s="45" t="s">
        <v>49</v>
      </c>
      <c r="B37" s="46">
        <f ca="1">SUM(B34:B36)</f>
        <v>4890</v>
      </c>
      <c r="C37" s="46">
        <f t="shared" ca="1" si="0"/>
        <v>58680</v>
      </c>
    </row>
    <row r="38" spans="1:3" x14ac:dyDescent="0.3">
      <c r="A38" s="40" t="s">
        <v>21</v>
      </c>
      <c r="B38" s="44"/>
      <c r="C38" s="44"/>
    </row>
    <row r="39" spans="1:3" ht="13.95" customHeight="1" x14ac:dyDescent="0.3">
      <c r="A39" s="43" t="s">
        <v>22</v>
      </c>
      <c r="B39" s="44">
        <f ca="1">B28+C28</f>
        <v>447</v>
      </c>
      <c r="C39" s="44">
        <f t="shared" ca="1" si="0"/>
        <v>5364</v>
      </c>
    </row>
    <row r="40" spans="1:3" ht="13.95" customHeight="1" x14ac:dyDescent="0.3">
      <c r="A40" s="43" t="s">
        <v>55</v>
      </c>
      <c r="B40" s="44">
        <f ca="1">IF((B37-B28-C28)/21.75&gt;$C$61,(21.75*($C$61)*$B$65)/100,(+B37-B28-C28)*$B$65/100)</f>
        <v>774</v>
      </c>
      <c r="C40" s="44">
        <f t="shared" ca="1" si="0"/>
        <v>9288</v>
      </c>
    </row>
    <row r="41" spans="1:3" ht="13.95" customHeight="1" x14ac:dyDescent="0.3">
      <c r="A41" s="43" t="s">
        <v>30</v>
      </c>
      <c r="B41" s="44">
        <f>IF(B32="j",+((B37-B28-C28)*B67)/100,0)</f>
        <v>0</v>
      </c>
      <c r="C41" s="44">
        <f t="shared" si="0"/>
        <v>0</v>
      </c>
    </row>
    <row r="42" spans="1:3" ht="13.95" customHeight="1" x14ac:dyDescent="0.3">
      <c r="A42" s="43" t="s">
        <v>29</v>
      </c>
      <c r="B42" s="44">
        <f ca="1">B37*B70/100</f>
        <v>142</v>
      </c>
      <c r="C42" s="44">
        <f t="shared" ca="1" si="0"/>
        <v>1704</v>
      </c>
    </row>
    <row r="43" spans="1:3" x14ac:dyDescent="0.3">
      <c r="A43" s="45" t="s">
        <v>49</v>
      </c>
      <c r="B43" s="46">
        <f ca="1">SUM(B39:B42)</f>
        <v>1363</v>
      </c>
      <c r="C43" s="46">
        <f t="shared" ca="1" si="0"/>
        <v>16356</v>
      </c>
    </row>
    <row r="44" spans="1:3" ht="13.95" customHeight="1" x14ac:dyDescent="0.3">
      <c r="A44" s="41"/>
      <c r="B44" s="44"/>
      <c r="C44" s="44"/>
    </row>
    <row r="45" spans="1:3" x14ac:dyDescent="0.3">
      <c r="A45" s="47" t="s">
        <v>50</v>
      </c>
      <c r="B45" s="46">
        <f ca="1">+B37+B43</f>
        <v>6253</v>
      </c>
      <c r="C45" s="46">
        <f t="shared" ca="1" si="0"/>
        <v>75036</v>
      </c>
    </row>
    <row r="46" spans="1:3" x14ac:dyDescent="0.3">
      <c r="A46" s="41"/>
      <c r="B46" s="44"/>
      <c r="C46" s="44"/>
    </row>
    <row r="47" spans="1:3" x14ac:dyDescent="0.3">
      <c r="A47" s="48" t="s">
        <v>31</v>
      </c>
      <c r="B47" s="44"/>
      <c r="C47" s="44"/>
    </row>
    <row r="48" spans="1:3" x14ac:dyDescent="0.3">
      <c r="A48" s="48" t="s">
        <v>32</v>
      </c>
      <c r="B48" s="44"/>
      <c r="C48" s="44"/>
    </row>
    <row r="49" spans="1:4" x14ac:dyDescent="0.3">
      <c r="A49" s="41"/>
      <c r="B49" s="44"/>
      <c r="C49" s="44"/>
    </row>
    <row r="51" spans="1:4" ht="14.4" x14ac:dyDescent="0.3">
      <c r="A51" s="85" t="s">
        <v>34</v>
      </c>
      <c r="B51" s="86"/>
      <c r="C51" s="87"/>
    </row>
    <row r="52" spans="1:4" ht="14.4" x14ac:dyDescent="0.3">
      <c r="A52" s="49"/>
      <c r="B52" s="50"/>
      <c r="C52" s="51"/>
    </row>
    <row r="53" spans="1:4" x14ac:dyDescent="0.3">
      <c r="A53" s="52" t="s">
        <v>14</v>
      </c>
      <c r="B53" s="50"/>
      <c r="C53" s="51"/>
    </row>
    <row r="54" spans="1:4" x14ac:dyDescent="0.3">
      <c r="A54" s="53" t="s">
        <v>69</v>
      </c>
      <c r="B54" s="50"/>
      <c r="C54" s="51"/>
    </row>
    <row r="55" spans="1:4" x14ac:dyDescent="0.3">
      <c r="A55" s="52" t="s">
        <v>66</v>
      </c>
      <c r="B55" s="50"/>
      <c r="C55" s="51"/>
    </row>
    <row r="56" spans="1:4" x14ac:dyDescent="0.3">
      <c r="A56" s="53" t="s">
        <v>67</v>
      </c>
      <c r="B56" s="50"/>
      <c r="C56" s="51"/>
    </row>
    <row r="57" spans="1:4" x14ac:dyDescent="0.3">
      <c r="A57" s="78" t="s">
        <v>68</v>
      </c>
      <c r="B57" s="50"/>
      <c r="C57" s="51"/>
    </row>
    <row r="58" spans="1:4" x14ac:dyDescent="0.3">
      <c r="A58" s="54"/>
      <c r="B58" s="50"/>
      <c r="C58" s="51"/>
    </row>
    <row r="59" spans="1:4" ht="14.4" x14ac:dyDescent="0.3">
      <c r="A59" s="55" t="s">
        <v>58</v>
      </c>
      <c r="B59" s="56"/>
      <c r="C59" s="57" t="s">
        <v>23</v>
      </c>
      <c r="D59" s="7"/>
    </row>
    <row r="60" spans="1:4" x14ac:dyDescent="0.3">
      <c r="A60" s="58"/>
      <c r="B60" s="59" t="s">
        <v>38</v>
      </c>
      <c r="C60" s="57" t="s">
        <v>24</v>
      </c>
      <c r="D60" s="7"/>
    </row>
    <row r="61" spans="1:4" x14ac:dyDescent="0.3">
      <c r="A61" s="58" t="s">
        <v>54</v>
      </c>
      <c r="B61" s="60">
        <v>6.76</v>
      </c>
      <c r="C61" s="80">
        <v>305.41000000000003</v>
      </c>
      <c r="D61" s="7"/>
    </row>
    <row r="62" spans="1:4" x14ac:dyDescent="0.3">
      <c r="A62" s="58" t="s">
        <v>39</v>
      </c>
      <c r="B62" s="60">
        <v>1.81</v>
      </c>
      <c r="C62" s="61"/>
      <c r="D62" s="7"/>
    </row>
    <row r="63" spans="1:4" x14ac:dyDescent="0.3">
      <c r="A63" s="58" t="s">
        <v>40</v>
      </c>
      <c r="B63" s="60">
        <v>2.74</v>
      </c>
      <c r="C63" s="61"/>
      <c r="D63" s="7"/>
    </row>
    <row r="64" spans="1:4" x14ac:dyDescent="0.3">
      <c r="A64" s="58" t="s">
        <v>25</v>
      </c>
      <c r="B64" s="60">
        <v>6.1</v>
      </c>
      <c r="C64" s="61"/>
      <c r="D64" s="7"/>
    </row>
    <row r="65" spans="1:4" x14ac:dyDescent="0.3">
      <c r="A65" s="62"/>
      <c r="B65" s="63">
        <f>SUM(B61:B64)</f>
        <v>17.41</v>
      </c>
      <c r="C65" s="64"/>
      <c r="D65" s="7"/>
    </row>
    <row r="66" spans="1:4" x14ac:dyDescent="0.3">
      <c r="A66" s="65" t="s">
        <v>43</v>
      </c>
      <c r="B66" s="60"/>
      <c r="C66" s="64"/>
      <c r="D66" s="7"/>
    </row>
    <row r="67" spans="1:4" x14ac:dyDescent="0.3">
      <c r="A67" s="58" t="s">
        <v>41</v>
      </c>
      <c r="B67" s="60">
        <v>5</v>
      </c>
      <c r="C67" s="64"/>
      <c r="D67" s="7"/>
    </row>
    <row r="68" spans="1:4" x14ac:dyDescent="0.3">
      <c r="A68" s="62"/>
      <c r="B68" s="60"/>
      <c r="C68" s="61"/>
      <c r="D68" s="7"/>
    </row>
    <row r="69" spans="1:4" x14ac:dyDescent="0.3">
      <c r="A69" s="65" t="s">
        <v>36</v>
      </c>
      <c r="B69" s="66"/>
      <c r="C69" s="64"/>
      <c r="D69" s="7"/>
    </row>
    <row r="70" spans="1:4" x14ac:dyDescent="0.3">
      <c r="A70" s="58" t="s">
        <v>37</v>
      </c>
      <c r="B70" s="60">
        <v>2.9</v>
      </c>
      <c r="C70" s="64"/>
      <c r="D70" s="7"/>
    </row>
    <row r="71" spans="1:4" x14ac:dyDescent="0.3">
      <c r="A71" s="62" t="s">
        <v>44</v>
      </c>
      <c r="B71" s="66"/>
      <c r="C71" s="64"/>
      <c r="D71" s="7"/>
    </row>
    <row r="72" spans="1:4" x14ac:dyDescent="0.3">
      <c r="A72" s="67"/>
      <c r="B72" s="68"/>
      <c r="C72" s="69"/>
      <c r="D72" s="7"/>
    </row>
    <row r="73" spans="1:4" x14ac:dyDescent="0.3">
      <c r="A73" s="7"/>
      <c r="B73" s="7"/>
      <c r="C73" s="7"/>
      <c r="D73" s="7"/>
    </row>
    <row r="74" spans="1:4" x14ac:dyDescent="0.3">
      <c r="A74" s="8" t="s">
        <v>72</v>
      </c>
      <c r="B74" s="7"/>
      <c r="C74" s="7"/>
      <c r="D74" s="7"/>
    </row>
  </sheetData>
  <sheetProtection sheet="1" objects="1" scenarios="1"/>
  <mergeCells count="5">
    <mergeCell ref="A2:C2"/>
    <mergeCell ref="A1:C1"/>
    <mergeCell ref="A30:C30"/>
    <mergeCell ref="A10:C10"/>
    <mergeCell ref="A51:C51"/>
  </mergeCells>
  <phoneticPr fontId="0" type="noConversion"/>
  <dataValidations count="3">
    <dataValidation showInputMessage="1" showErrorMessage="1" sqref="B6:B7" xr:uid="{3270F8CB-8382-4CB1-A2A2-1F429FB4E58F}"/>
    <dataValidation type="list" allowBlank="1" showInputMessage="1" showErrorMessage="1" sqref="B4" xr:uid="{6E34B0B7-B753-4E96-ABBC-3D5327CEC089}">
      <formula1>$D$4:$D$5</formula1>
    </dataValidation>
    <dataValidation type="list" allowBlank="1" showInputMessage="1" showErrorMessage="1" sqref="B32" xr:uid="{53EB7A15-0DE6-4803-B2A1-E54F76EB0B89}">
      <formula1>$D$31:$D$32</formula1>
    </dataValidation>
  </dataValidations>
  <hyperlinks>
    <hyperlink ref="A57" r:id="rId1" xr:uid="{86292828-FAEC-4B98-8FB0-BD02EDC3CDA5}"/>
  </hyperlinks>
  <pageMargins left="0.74803149606299213" right="0.19685039370078741" top="0.39370078740157483" bottom="0.39370078740157483" header="0.51181102362204722" footer="0.19685039370078741"/>
  <pageSetup paperSize="9" scale="85" orientation="portrait" horizontalDpi="4294967293" r:id="rId2"/>
  <headerFooter alignWithMargins="0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0000000}">
          <x14:formula1>
            <xm:f>'Salaristabel 2026'!$A$2:$A$17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22"/>
  <sheetViews>
    <sheetView zoomScale="130" zoomScaleNormal="130" workbookViewId="0">
      <selection activeCell="E20" sqref="E20"/>
    </sheetView>
  </sheetViews>
  <sheetFormatPr defaultColWidth="12.59765625" defaultRowHeight="13.8" x14ac:dyDescent="0.3"/>
  <cols>
    <col min="1" max="1" width="16.3984375" style="1" customWidth="1"/>
    <col min="2" max="2" width="16.59765625" style="1" customWidth="1"/>
    <col min="3" max="16384" width="12.59765625" style="1"/>
  </cols>
  <sheetData>
    <row r="1" spans="1:5" x14ac:dyDescent="0.3">
      <c r="A1" s="71" t="s">
        <v>1</v>
      </c>
      <c r="B1" s="71" t="s">
        <v>51</v>
      </c>
      <c r="C1" s="71" t="s">
        <v>52</v>
      </c>
      <c r="D1" s="72"/>
    </row>
    <row r="2" spans="1:5" x14ac:dyDescent="0.3">
      <c r="A2" s="4">
        <v>0</v>
      </c>
      <c r="B2" s="5">
        <v>3349</v>
      </c>
      <c r="C2" s="6"/>
      <c r="D2" s="72"/>
      <c r="E2" s="3"/>
    </row>
    <row r="3" spans="1:5" x14ac:dyDescent="0.3">
      <c r="A3" s="4">
        <v>1</v>
      </c>
      <c r="B3" s="5">
        <v>3512</v>
      </c>
      <c r="C3" s="6"/>
      <c r="D3" s="73"/>
      <c r="E3" s="3"/>
    </row>
    <row r="4" spans="1:5" x14ac:dyDescent="0.3">
      <c r="A4" s="4">
        <v>2</v>
      </c>
      <c r="B4" s="5">
        <v>3689</v>
      </c>
      <c r="C4" s="6"/>
      <c r="D4" s="72"/>
      <c r="E4" s="3"/>
    </row>
    <row r="5" spans="1:5" x14ac:dyDescent="0.3">
      <c r="A5" s="4">
        <v>3</v>
      </c>
      <c r="B5" s="5">
        <v>3766</v>
      </c>
      <c r="C5" s="6"/>
      <c r="D5" s="72"/>
      <c r="E5" s="3"/>
    </row>
    <row r="6" spans="1:5" x14ac:dyDescent="0.3">
      <c r="A6" s="4">
        <v>4</v>
      </c>
      <c r="B6" s="5">
        <v>3849</v>
      </c>
      <c r="C6" s="6"/>
      <c r="D6" s="72"/>
      <c r="E6" s="3"/>
    </row>
    <row r="7" spans="1:5" x14ac:dyDescent="0.3">
      <c r="A7" s="4">
        <v>5</v>
      </c>
      <c r="B7" s="5">
        <v>3950</v>
      </c>
      <c r="C7" s="6">
        <v>4036</v>
      </c>
      <c r="D7" s="72"/>
      <c r="E7" s="3"/>
    </row>
    <row r="8" spans="1:5" x14ac:dyDescent="0.3">
      <c r="A8" s="4">
        <v>6</v>
      </c>
      <c r="B8" s="5">
        <v>4036</v>
      </c>
      <c r="C8" s="6">
        <v>4160</v>
      </c>
      <c r="D8" s="72"/>
      <c r="E8" s="3"/>
    </row>
    <row r="9" spans="1:5" x14ac:dyDescent="0.3">
      <c r="A9" s="4">
        <v>7</v>
      </c>
      <c r="B9" s="5">
        <v>4120</v>
      </c>
      <c r="C9" s="6">
        <v>4283</v>
      </c>
      <c r="D9" s="72"/>
      <c r="E9" s="3"/>
    </row>
    <row r="10" spans="1:5" x14ac:dyDescent="0.3">
      <c r="A10" s="4">
        <v>8</v>
      </c>
      <c r="B10" s="5">
        <v>4209</v>
      </c>
      <c r="C10" s="6">
        <v>4406</v>
      </c>
      <c r="D10" s="72"/>
      <c r="E10" s="3"/>
    </row>
    <row r="11" spans="1:5" x14ac:dyDescent="0.3">
      <c r="A11" s="4">
        <v>9</v>
      </c>
      <c r="B11" s="5">
        <v>4285</v>
      </c>
      <c r="C11" s="6">
        <v>4528</v>
      </c>
      <c r="D11" s="72"/>
      <c r="E11" s="3"/>
    </row>
    <row r="12" spans="1:5" x14ac:dyDescent="0.3">
      <c r="A12" s="4">
        <v>10</v>
      </c>
      <c r="B12" s="70"/>
      <c r="C12" s="6">
        <v>4649</v>
      </c>
      <c r="D12" s="72"/>
    </row>
    <row r="13" spans="1:5" x14ac:dyDescent="0.3">
      <c r="A13" s="4">
        <v>11</v>
      </c>
      <c r="B13" s="70"/>
      <c r="C13" s="6">
        <v>4773</v>
      </c>
      <c r="D13" s="72"/>
    </row>
    <row r="14" spans="1:5" x14ac:dyDescent="0.3">
      <c r="A14" s="4">
        <v>12</v>
      </c>
      <c r="B14" s="70"/>
      <c r="C14" s="6">
        <v>4883</v>
      </c>
      <c r="D14" s="72"/>
    </row>
    <row r="15" spans="1:5" x14ac:dyDescent="0.3">
      <c r="A15" s="4">
        <v>13</v>
      </c>
      <c r="B15" s="70"/>
      <c r="C15" s="6">
        <v>5020</v>
      </c>
      <c r="D15" s="72"/>
    </row>
    <row r="16" spans="1:5" x14ac:dyDescent="0.3">
      <c r="A16" s="4">
        <v>14</v>
      </c>
      <c r="B16" s="70"/>
      <c r="C16" s="6">
        <v>5141</v>
      </c>
      <c r="D16" s="72"/>
    </row>
    <row r="17" spans="1:4" x14ac:dyDescent="0.3">
      <c r="A17" s="4">
        <v>15</v>
      </c>
      <c r="B17" s="70"/>
      <c r="C17" s="6">
        <v>5264</v>
      </c>
      <c r="D17" s="72"/>
    </row>
    <row r="18" spans="1:4" x14ac:dyDescent="0.3">
      <c r="A18" s="72"/>
      <c r="B18" s="72"/>
      <c r="C18" s="72"/>
      <c r="D18" s="72"/>
    </row>
    <row r="19" spans="1:4" x14ac:dyDescent="0.3">
      <c r="A19" s="72"/>
      <c r="B19" s="72"/>
      <c r="C19" s="72"/>
      <c r="D19" s="72"/>
    </row>
    <row r="20" spans="1:4" x14ac:dyDescent="0.3">
      <c r="A20" s="74" t="s">
        <v>53</v>
      </c>
      <c r="B20" s="72"/>
      <c r="C20" s="72"/>
      <c r="D20" s="72"/>
    </row>
    <row r="21" spans="1:4" x14ac:dyDescent="0.3">
      <c r="A21" s="72"/>
      <c r="B21" s="72"/>
      <c r="C21" s="72"/>
      <c r="D21" s="72"/>
    </row>
    <row r="22" spans="1:4" x14ac:dyDescent="0.3">
      <c r="A22" s="72"/>
      <c r="B22" s="72"/>
      <c r="C22" s="72"/>
      <c r="D22" s="72"/>
    </row>
  </sheetData>
  <sheetProtection sheet="1" objects="1" scenarios="1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CEF7622874D44BB71DE4138411C60B" ma:contentTypeVersion="13" ma:contentTypeDescription="Een nieuw document maken." ma:contentTypeScope="" ma:versionID="28d20749ee99c94ebc9853a670fd1441">
  <xsd:schema xmlns:xsd="http://www.w3.org/2001/XMLSchema" xmlns:xs="http://www.w3.org/2001/XMLSchema" xmlns:p="http://schemas.microsoft.com/office/2006/metadata/properties" xmlns:ns2="f1fd5e1d-08da-47bf-8d8e-7a436abde1e0" xmlns:ns3="ec5e69af-7392-4b9b-be92-39e8e642d42a" targetNamespace="http://schemas.microsoft.com/office/2006/metadata/properties" ma:root="true" ma:fieldsID="7279eb5bebc79471b69d196d36caf8ee" ns2:_="" ns3:_="">
    <xsd:import namespace="f1fd5e1d-08da-47bf-8d8e-7a436abde1e0"/>
    <xsd:import namespace="ec5e69af-7392-4b9b-be92-39e8e642d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fd5e1d-08da-47bf-8d8e-7a436abde1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a825df3f-f318-416a-9d23-8abdfb30a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e69af-7392-4b9b-be92-39e8e642d42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6bd815b-020d-4d99-8773-95512a4efa4e}" ma:internalName="TaxCatchAll" ma:showField="CatchAllData" ma:web="ec5e69af-7392-4b9b-be92-39e8e642d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5e69af-7392-4b9b-be92-39e8e642d42a" xsi:nil="true"/>
    <lcf76f155ced4ddcb4097134ff3c332f xmlns="f1fd5e1d-08da-47bf-8d8e-7a436abde1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2B4DFD-3C90-4B5C-9D50-CC02377882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fd5e1d-08da-47bf-8d8e-7a436abde1e0"/>
    <ds:schemaRef ds:uri="ec5e69af-7392-4b9b-be92-39e8e642d4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EDB82A-AF0C-40BB-874D-AFFEE76A1882}">
  <ds:schemaRefs>
    <ds:schemaRef ds:uri="http://schemas.microsoft.com/office/2006/documentManagement/types"/>
    <ds:schemaRef ds:uri="f1fd5e1d-08da-47bf-8d8e-7a436abde1e0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ec5e69af-7392-4b9b-be92-39e8e642d42a"/>
    <ds:schemaRef ds:uri="bdf8f3cc-2e16-402e-aa70-8325446701b1"/>
  </ds:schemaRefs>
</ds:datastoreItem>
</file>

<file path=customXml/itemProps3.xml><?xml version="1.0" encoding="utf-8"?>
<ds:datastoreItem xmlns:ds="http://schemas.openxmlformats.org/officeDocument/2006/customXml" ds:itemID="{AE85B465-4C89-422B-8A0A-884020783C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Rekenmodel</vt:lpstr>
      <vt:lpstr>Salaristabel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 van Rees</dc:creator>
  <cp:lastModifiedBy>Gert van der Veen</cp:lastModifiedBy>
  <cp:lastPrinted>2025-12-16T17:49:27Z</cp:lastPrinted>
  <dcterms:created xsi:type="dcterms:W3CDTF">2003-11-21T19:44:55Z</dcterms:created>
  <dcterms:modified xsi:type="dcterms:W3CDTF">2025-12-18T10:37:55Z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0x01010064CEF7622874D44BB71DE4138411C60B</vt:lpwstr>
  </property>
  <property fmtid="{D5CDD505-2E9C-101B-9397-08002B2CF9AE}" pid="3" name="MediaServiceImageTags">
    <vt:lpwstr/>
  </property>
</Properties>
</file>